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57" i="1" l="1"/>
  <c r="Q61" i="1"/>
  <c r="Q59" i="1"/>
  <c r="O61" i="1"/>
  <c r="N61" i="1"/>
  <c r="O60" i="1"/>
  <c r="N60" i="1"/>
  <c r="L62" i="1"/>
  <c r="J60" i="1"/>
  <c r="K60" i="1"/>
  <c r="I60" i="1"/>
  <c r="I61" i="1" s="1"/>
  <c r="F60" i="1"/>
  <c r="F61" i="1" s="1"/>
  <c r="L59" i="1"/>
  <c r="G61" i="1"/>
  <c r="H61" i="1"/>
  <c r="J61" i="1"/>
  <c r="K61" i="1"/>
  <c r="L61" i="1" s="1"/>
  <c r="E61" i="1"/>
  <c r="K58" i="1" l="1"/>
  <c r="F58" i="1"/>
  <c r="J58" i="1"/>
  <c r="I58" i="1"/>
  <c r="O58" i="1"/>
  <c r="O59" i="1" s="1"/>
  <c r="N58" i="1"/>
  <c r="N59" i="1" s="1"/>
  <c r="J59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Q39" i="1" s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Q55" i="1" s="1"/>
  <c r="L56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4" i="1"/>
  <c r="P5" i="1"/>
  <c r="P6" i="1"/>
  <c r="P7" i="1"/>
  <c r="P8" i="1"/>
  <c r="P9" i="1"/>
  <c r="Q9" i="1" s="1"/>
  <c r="P10" i="1"/>
  <c r="P11" i="1"/>
  <c r="P12" i="1"/>
  <c r="P13" i="1"/>
  <c r="P14" i="1"/>
  <c r="P15" i="1"/>
  <c r="P16" i="1"/>
  <c r="P17" i="1"/>
  <c r="P18" i="1"/>
  <c r="P19" i="1"/>
  <c r="P20" i="1"/>
  <c r="P21" i="1"/>
  <c r="Q21" i="1" s="1"/>
  <c r="P22" i="1"/>
  <c r="P23" i="1"/>
  <c r="P24" i="1"/>
  <c r="P25" i="1"/>
  <c r="P26" i="1"/>
  <c r="P27" i="1"/>
  <c r="Q27" i="1" s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Q41" i="1" s="1"/>
  <c r="P42" i="1"/>
  <c r="P43" i="1"/>
  <c r="P44" i="1"/>
  <c r="P45" i="1"/>
  <c r="P46" i="1"/>
  <c r="P47" i="1"/>
  <c r="Q47" i="1" s="1"/>
  <c r="P48" i="1"/>
  <c r="P49" i="1"/>
  <c r="Q49" i="1" s="1"/>
  <c r="P50" i="1"/>
  <c r="P51" i="1"/>
  <c r="P52" i="1"/>
  <c r="P53" i="1"/>
  <c r="P54" i="1"/>
  <c r="P55" i="1"/>
  <c r="P56" i="1"/>
  <c r="P4" i="1"/>
  <c r="F57" i="1"/>
  <c r="G57" i="1"/>
  <c r="G59" i="1" s="1"/>
  <c r="H57" i="1"/>
  <c r="H59" i="1" s="1"/>
  <c r="I57" i="1"/>
  <c r="J57" i="1"/>
  <c r="N57" i="1"/>
  <c r="O57" i="1"/>
  <c r="E57" i="1"/>
  <c r="E59" i="1" s="1"/>
  <c r="F59" i="1" l="1"/>
  <c r="Q56" i="1"/>
  <c r="Q52" i="1"/>
  <c r="Q36" i="1"/>
  <c r="Q32" i="1"/>
  <c r="Q28" i="1"/>
  <c r="I59" i="1"/>
  <c r="Q24" i="1"/>
  <c r="Q20" i="1"/>
  <c r="Q16" i="1"/>
  <c r="Q8" i="1"/>
  <c r="Q44" i="1"/>
  <c r="Q33" i="1"/>
  <c r="Q29" i="1"/>
  <c r="Q40" i="1"/>
  <c r="Q37" i="1"/>
  <c r="Q13" i="1"/>
  <c r="Q17" i="1"/>
  <c r="Q5" i="1"/>
  <c r="Q48" i="1"/>
  <c r="Q43" i="1"/>
  <c r="Q35" i="1"/>
  <c r="Q23" i="1"/>
  <c r="Q15" i="1"/>
  <c r="Q12" i="1"/>
  <c r="Q11" i="1"/>
  <c r="Q53" i="1"/>
  <c r="Q45" i="1"/>
  <c r="Q31" i="1"/>
  <c r="Q51" i="1"/>
  <c r="Q19" i="1"/>
  <c r="Q7" i="1"/>
  <c r="Q25" i="1"/>
  <c r="K57" i="1"/>
  <c r="K59" i="1" s="1"/>
  <c r="Q4" i="1"/>
  <c r="Q54" i="1"/>
  <c r="Q50" i="1"/>
  <c r="Q46" i="1"/>
  <c r="Q42" i="1"/>
  <c r="Q38" i="1"/>
  <c r="Q34" i="1"/>
  <c r="Q30" i="1"/>
  <c r="Q26" i="1"/>
  <c r="Q22" i="1"/>
  <c r="Q18" i="1"/>
  <c r="Q14" i="1"/>
  <c r="Q10" i="1"/>
  <c r="Q6" i="1"/>
  <c r="L57" i="1"/>
  <c r="P57" i="1"/>
</calcChain>
</file>

<file path=xl/sharedStrings.xml><?xml version="1.0" encoding="utf-8"?>
<sst xmlns="http://schemas.openxmlformats.org/spreadsheetml/2006/main" count="48" uniqueCount="39">
  <si>
    <t>Site Supervisor</t>
  </si>
  <si>
    <t>Site Meetings and Inservices</t>
  </si>
  <si>
    <t>Clean</t>
  </si>
  <si>
    <t>Lifeguard Inservices</t>
  </si>
  <si>
    <t>Lifeguard Total</t>
  </si>
  <si>
    <t>Non-Holiday Total</t>
  </si>
  <si>
    <t xml:space="preserve">Holiday Site </t>
  </si>
  <si>
    <t>Holiday LG</t>
  </si>
  <si>
    <t>Holiday Total</t>
  </si>
  <si>
    <t>Overall Total</t>
  </si>
  <si>
    <t>End of the Week</t>
  </si>
  <si>
    <t>Start of the Week</t>
  </si>
  <si>
    <t>Lifeguard</t>
  </si>
  <si>
    <t>Shift Supervisor</t>
  </si>
  <si>
    <t>1/1/2018 New Year's Day</t>
  </si>
  <si>
    <t>PH</t>
  </si>
  <si>
    <t>Closed</t>
  </si>
  <si>
    <t>NPH</t>
  </si>
  <si>
    <t>7/4/2018 Independence Day</t>
  </si>
  <si>
    <t>7/24/2018 Pioneer Day</t>
  </si>
  <si>
    <t>1/15/2018 MLK Day</t>
  </si>
  <si>
    <t>2/19/2018 President's Day</t>
  </si>
  <si>
    <t>4/1/2018 Easter</t>
  </si>
  <si>
    <t>5/28/2018 Memorial Day</t>
  </si>
  <si>
    <t>9/3/2018 Labor Day</t>
  </si>
  <si>
    <t>PH = Premium Holiday</t>
  </si>
  <si>
    <t>NPH = Non-Premium Holiday</t>
  </si>
  <si>
    <t>Total Hours:</t>
  </si>
  <si>
    <t>Hourly Rate:</t>
  </si>
  <si>
    <t>Total Cost:</t>
  </si>
  <si>
    <t>Weekly Approximation of Hours for Lifeguards, Shift Supervisors, and Site Supervisors:</t>
  </si>
  <si>
    <t>11/11/2018 Veteran's Day</t>
  </si>
  <si>
    <t>11/22/2017 Thanksgiving</t>
  </si>
  <si>
    <t>12/25/2018 Christmas</t>
  </si>
  <si>
    <t xml:space="preserve">PH </t>
  </si>
  <si>
    <t>1/1/2019 New Year's Day</t>
  </si>
  <si>
    <t>Difference:</t>
  </si>
  <si>
    <t>* If you would like to see the cost for different wages, just type the new wage into one of the corresponding orange highlighted boxes.</t>
  </si>
  <si>
    <t>If given a raise: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</si>
</sst>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0" xfId="0" applyFont="1" applyFill="1"/>
    <xf numFmtId="14" fontId="2" fillId="3" borderId="22" xfId="0" applyNumberFormat="1" applyFont="1" applyFill="1" applyBorder="1"/>
    <xf numFmtId="14" fontId="2" fillId="3" borderId="9" xfId="0" applyNumberFormat="1" applyFont="1" applyFill="1" applyBorder="1"/>
    <xf numFmtId="0" fontId="2" fillId="3" borderId="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right"/>
    </xf>
    <xf numFmtId="14" fontId="2" fillId="0" borderId="14" xfId="0" applyNumberFormat="1" applyFont="1" applyBorder="1"/>
    <xf numFmtId="14" fontId="2" fillId="0" borderId="10" xfId="0" applyNumberFormat="1" applyFont="1" applyBorder="1"/>
    <xf numFmtId="0" fontId="2" fillId="0" borderId="3" xfId="0" applyFont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2" fillId="5" borderId="0" xfId="0" applyFont="1" applyFill="1"/>
    <xf numFmtId="14" fontId="2" fillId="3" borderId="14" xfId="0" applyNumberFormat="1" applyFont="1" applyFill="1" applyBorder="1"/>
    <xf numFmtId="14" fontId="2" fillId="3" borderId="10" xfId="0" applyNumberFormat="1" applyFont="1" applyFill="1" applyBorder="1"/>
    <xf numFmtId="0" fontId="2" fillId="3" borderId="3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2" fillId="3" borderId="0" xfId="0" applyFont="1" applyFill="1"/>
    <xf numFmtId="0" fontId="2" fillId="2" borderId="0" xfId="0" applyFont="1" applyFill="1"/>
    <xf numFmtId="14" fontId="2" fillId="3" borderId="15" xfId="0" applyNumberFormat="1" applyFont="1" applyFill="1" applyBorder="1"/>
    <xf numFmtId="14" fontId="2" fillId="3" borderId="11" xfId="0" applyNumberFormat="1" applyFont="1" applyFill="1" applyBorder="1"/>
    <xf numFmtId="0" fontId="2" fillId="3" borderId="19" xfId="0" applyFont="1" applyFill="1" applyBorder="1" applyAlignment="1">
      <alignment horizontal="right"/>
    </xf>
    <xf numFmtId="0" fontId="2" fillId="3" borderId="21" xfId="0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164" fontId="2" fillId="6" borderId="24" xfId="0" applyNumberFormat="1" applyFont="1" applyFill="1" applyBorder="1"/>
    <xf numFmtId="164" fontId="2" fillId="0" borderId="24" xfId="0" applyNumberFormat="1" applyFont="1" applyBorder="1"/>
    <xf numFmtId="164" fontId="2" fillId="0" borderId="25" xfId="0" applyNumberFormat="1" applyFont="1" applyBorder="1"/>
    <xf numFmtId="164" fontId="3" fillId="0" borderId="4" xfId="0" applyNumberFormat="1" applyFont="1" applyBorder="1"/>
    <xf numFmtId="164" fontId="3" fillId="0" borderId="26" xfId="0" applyNumberFormat="1" applyFont="1" applyBorder="1"/>
    <xf numFmtId="14" fontId="2" fillId="4" borderId="0" xfId="0" applyNumberFormat="1" applyFont="1" applyFill="1"/>
    <xf numFmtId="0" fontId="2" fillId="5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3" fillId="0" borderId="19" xfId="0" applyNumberFormat="1" applyFont="1" applyBorder="1"/>
    <xf numFmtId="0" fontId="2" fillId="0" borderId="32" xfId="0" applyFont="1" applyBorder="1"/>
    <xf numFmtId="164" fontId="2" fillId="7" borderId="33" xfId="0" applyNumberFormat="1" applyFont="1" applyFill="1" applyBorder="1"/>
    <xf numFmtId="164" fontId="2" fillId="0" borderId="34" xfId="0" applyNumberFormat="1" applyFont="1" applyBorder="1"/>
    <xf numFmtId="164" fontId="2" fillId="7" borderId="34" xfId="0" applyNumberFormat="1" applyFont="1" applyFill="1" applyBorder="1"/>
    <xf numFmtId="164" fontId="2" fillId="0" borderId="35" xfId="0" applyNumberFormat="1" applyFont="1" applyBorder="1"/>
    <xf numFmtId="164" fontId="2" fillId="0" borderId="15" xfId="0" applyNumberFormat="1" applyFont="1" applyBorder="1"/>
    <xf numFmtId="164" fontId="2" fillId="0" borderId="36" xfId="0" applyNumberFormat="1" applyFont="1" applyBorder="1"/>
    <xf numFmtId="164" fontId="2" fillId="0" borderId="37" xfId="0" applyNumberFormat="1" applyFont="1" applyBorder="1"/>
    <xf numFmtId="164" fontId="2" fillId="0" borderId="1" xfId="0" applyNumberFormat="1" applyFont="1" applyBorder="1"/>
    <xf numFmtId="164" fontId="2" fillId="0" borderId="3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43" zoomScaleNormal="100" workbookViewId="0">
      <selection activeCell="P25" sqref="P25"/>
    </sheetView>
  </sheetViews>
  <sheetFormatPr defaultRowHeight="12.75" x14ac:dyDescent="0.2"/>
  <cols>
    <col min="1" max="1" width="7" style="5" bestFit="1" customWidth="1"/>
    <col min="2" max="2" width="26.28515625" style="5" bestFit="1" customWidth="1"/>
    <col min="3" max="3" width="12.42578125" style="5" bestFit="1" customWidth="1"/>
    <col min="4" max="4" width="11.28515625" style="5" bestFit="1" customWidth="1"/>
    <col min="5" max="5" width="11.5703125" style="5" bestFit="1" customWidth="1"/>
    <col min="6" max="6" width="10.7109375" style="5" bestFit="1" customWidth="1"/>
    <col min="7" max="7" width="11.5703125" style="5" bestFit="1" customWidth="1"/>
    <col min="8" max="8" width="12" style="5" bestFit="1" customWidth="1"/>
    <col min="9" max="9" width="8.85546875" style="5" bestFit="1" customWidth="1"/>
    <col min="10" max="10" width="10.85546875" style="5" bestFit="1" customWidth="1"/>
    <col min="11" max="11" width="12" style="5" bestFit="1" customWidth="1"/>
    <col min="12" max="12" width="13.140625" style="5" bestFit="1" customWidth="1"/>
    <col min="13" max="13" width="0.7109375" style="5" customWidth="1"/>
    <col min="14" max="14" width="12.7109375" style="5" bestFit="1" customWidth="1"/>
    <col min="15" max="15" width="11.42578125" style="5" customWidth="1"/>
    <col min="16" max="16" width="13.7109375" style="5" bestFit="1" customWidth="1"/>
    <col min="17" max="17" width="13.5703125" style="5" bestFit="1" customWidth="1"/>
    <col min="18" max="16384" width="9.140625" style="5"/>
  </cols>
  <sheetData>
    <row r="1" spans="1:17" ht="13.5" thickBot="1" x14ac:dyDescent="0.25"/>
    <row r="2" spans="1:17" ht="29.25" thickBot="1" x14ac:dyDescent="0.5">
      <c r="C2" s="43" t="s">
        <v>30</v>
      </c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ht="63.75" thickBot="1" x14ac:dyDescent="0.25">
      <c r="C3" s="3" t="s">
        <v>11</v>
      </c>
      <c r="D3" s="2" t="s">
        <v>10</v>
      </c>
      <c r="E3" s="1" t="s">
        <v>0</v>
      </c>
      <c r="F3" s="1" t="s">
        <v>1</v>
      </c>
      <c r="G3" s="1" t="s">
        <v>13</v>
      </c>
      <c r="H3" s="1" t="s">
        <v>12</v>
      </c>
      <c r="I3" s="1" t="s">
        <v>2</v>
      </c>
      <c r="J3" s="1" t="s">
        <v>3</v>
      </c>
      <c r="K3" s="1" t="s">
        <v>4</v>
      </c>
      <c r="L3" s="1" t="s">
        <v>5</v>
      </c>
      <c r="M3" s="4"/>
      <c r="N3" s="1" t="s">
        <v>6</v>
      </c>
      <c r="O3" s="1" t="s">
        <v>7</v>
      </c>
      <c r="P3" s="1" t="s">
        <v>8</v>
      </c>
      <c r="Q3" s="1" t="s">
        <v>9</v>
      </c>
    </row>
    <row r="4" spans="1:17" x14ac:dyDescent="0.2">
      <c r="A4" s="6" t="s">
        <v>15</v>
      </c>
      <c r="B4" s="6" t="s">
        <v>14</v>
      </c>
      <c r="C4" s="7">
        <v>43100</v>
      </c>
      <c r="D4" s="8">
        <v>43106</v>
      </c>
      <c r="E4" s="9">
        <v>45</v>
      </c>
      <c r="F4" s="9">
        <v>0</v>
      </c>
      <c r="G4" s="9">
        <v>16.25</v>
      </c>
      <c r="H4" s="9">
        <v>318.75</v>
      </c>
      <c r="I4" s="9">
        <v>6</v>
      </c>
      <c r="J4" s="9">
        <v>0</v>
      </c>
      <c r="K4" s="9">
        <f>SUM(H4:J4)</f>
        <v>324.75</v>
      </c>
      <c r="L4" s="9">
        <f>SUM(E4:J4)</f>
        <v>386</v>
      </c>
      <c r="M4" s="10"/>
      <c r="N4" s="9">
        <v>4.75</v>
      </c>
      <c r="O4" s="9">
        <v>31.25</v>
      </c>
      <c r="P4" s="9">
        <f>SUM(N4:O4)</f>
        <v>36</v>
      </c>
      <c r="Q4" s="9">
        <f>SUM(E4:G4,L4,P4)</f>
        <v>483.25</v>
      </c>
    </row>
    <row r="5" spans="1:17" x14ac:dyDescent="0.2">
      <c r="C5" s="11">
        <v>43107</v>
      </c>
      <c r="D5" s="12">
        <v>43113</v>
      </c>
      <c r="E5" s="13">
        <v>45.5</v>
      </c>
      <c r="F5" s="13">
        <v>15</v>
      </c>
      <c r="G5" s="13">
        <v>19.5</v>
      </c>
      <c r="H5" s="13">
        <v>334.75</v>
      </c>
      <c r="I5" s="9">
        <v>6</v>
      </c>
      <c r="J5" s="13">
        <v>0</v>
      </c>
      <c r="K5" s="13">
        <f t="shared" ref="K5:K56" si="0">SUM(H5:J5)</f>
        <v>340.75</v>
      </c>
      <c r="L5" s="13">
        <f t="shared" ref="L5:L56" si="1">SUM(E5:J5)</f>
        <v>420.75</v>
      </c>
      <c r="M5" s="14"/>
      <c r="N5" s="13">
        <v>0</v>
      </c>
      <c r="O5" s="13">
        <v>0</v>
      </c>
      <c r="P5" s="13">
        <f t="shared" ref="P5:P56" si="2">SUM(N5:O5)</f>
        <v>0</v>
      </c>
      <c r="Q5" s="13">
        <f t="shared" ref="Q5:Q56" si="3">L5+P5</f>
        <v>420.75</v>
      </c>
    </row>
    <row r="6" spans="1:17" x14ac:dyDescent="0.2">
      <c r="A6" s="15" t="s">
        <v>17</v>
      </c>
      <c r="B6" s="15" t="s">
        <v>20</v>
      </c>
      <c r="C6" s="16">
        <v>43114</v>
      </c>
      <c r="D6" s="17">
        <v>43120</v>
      </c>
      <c r="E6" s="18">
        <v>45.5</v>
      </c>
      <c r="F6" s="18">
        <v>0</v>
      </c>
      <c r="G6" s="18">
        <v>19.5</v>
      </c>
      <c r="H6" s="13">
        <v>334.75</v>
      </c>
      <c r="I6" s="9">
        <v>6</v>
      </c>
      <c r="J6" s="18">
        <v>65</v>
      </c>
      <c r="K6" s="18">
        <f t="shared" si="0"/>
        <v>405.75</v>
      </c>
      <c r="L6" s="18">
        <f t="shared" si="1"/>
        <v>470.75</v>
      </c>
      <c r="M6" s="19"/>
      <c r="N6" s="18">
        <v>0</v>
      </c>
      <c r="O6" s="18">
        <v>0</v>
      </c>
      <c r="P6" s="18">
        <f t="shared" si="2"/>
        <v>0</v>
      </c>
      <c r="Q6" s="18">
        <f t="shared" si="3"/>
        <v>470.75</v>
      </c>
    </row>
    <row r="7" spans="1:17" x14ac:dyDescent="0.2">
      <c r="C7" s="11">
        <v>43121</v>
      </c>
      <c r="D7" s="12">
        <v>43127</v>
      </c>
      <c r="E7" s="13">
        <v>45.5</v>
      </c>
      <c r="F7" s="13">
        <v>0</v>
      </c>
      <c r="G7" s="13">
        <v>19.5</v>
      </c>
      <c r="H7" s="13">
        <v>334.75</v>
      </c>
      <c r="I7" s="9">
        <v>6</v>
      </c>
      <c r="J7" s="13">
        <v>0</v>
      </c>
      <c r="K7" s="13">
        <f t="shared" si="0"/>
        <v>340.75</v>
      </c>
      <c r="L7" s="13">
        <f t="shared" si="1"/>
        <v>405.75</v>
      </c>
      <c r="M7" s="14"/>
      <c r="N7" s="13">
        <v>0</v>
      </c>
      <c r="O7" s="13">
        <v>0</v>
      </c>
      <c r="P7" s="13">
        <f t="shared" si="2"/>
        <v>0</v>
      </c>
      <c r="Q7" s="13">
        <f t="shared" si="3"/>
        <v>405.75</v>
      </c>
    </row>
    <row r="8" spans="1:17" x14ac:dyDescent="0.2">
      <c r="A8" s="20"/>
      <c r="B8" s="20"/>
      <c r="C8" s="16">
        <v>43128</v>
      </c>
      <c r="D8" s="17">
        <v>43134</v>
      </c>
      <c r="E8" s="18">
        <v>45.5</v>
      </c>
      <c r="F8" s="18">
        <v>0</v>
      </c>
      <c r="G8" s="18">
        <v>19.5</v>
      </c>
      <c r="H8" s="13">
        <v>334.75</v>
      </c>
      <c r="I8" s="9">
        <v>6</v>
      </c>
      <c r="J8" s="18">
        <v>0</v>
      </c>
      <c r="K8" s="18">
        <f t="shared" si="0"/>
        <v>340.75</v>
      </c>
      <c r="L8" s="18">
        <f t="shared" si="1"/>
        <v>405.75</v>
      </c>
      <c r="M8" s="19"/>
      <c r="N8" s="18">
        <v>0</v>
      </c>
      <c r="O8" s="18">
        <v>0</v>
      </c>
      <c r="P8" s="18">
        <f t="shared" si="2"/>
        <v>0</v>
      </c>
      <c r="Q8" s="18">
        <f t="shared" si="3"/>
        <v>405.75</v>
      </c>
    </row>
    <row r="9" spans="1:17" x14ac:dyDescent="0.2">
      <c r="C9" s="11">
        <v>43135</v>
      </c>
      <c r="D9" s="12">
        <v>43141</v>
      </c>
      <c r="E9" s="13">
        <v>45.5</v>
      </c>
      <c r="F9" s="13">
        <v>0</v>
      </c>
      <c r="G9" s="13">
        <v>19.5</v>
      </c>
      <c r="H9" s="13">
        <v>334.75</v>
      </c>
      <c r="I9" s="9">
        <v>6</v>
      </c>
      <c r="J9" s="13">
        <v>0</v>
      </c>
      <c r="K9" s="13">
        <f t="shared" si="0"/>
        <v>340.75</v>
      </c>
      <c r="L9" s="13">
        <f t="shared" si="1"/>
        <v>405.75</v>
      </c>
      <c r="M9" s="14"/>
      <c r="N9" s="13">
        <v>0</v>
      </c>
      <c r="O9" s="13">
        <v>0</v>
      </c>
      <c r="P9" s="13">
        <f t="shared" si="2"/>
        <v>0</v>
      </c>
      <c r="Q9" s="13">
        <f t="shared" si="3"/>
        <v>405.75</v>
      </c>
    </row>
    <row r="10" spans="1:17" x14ac:dyDescent="0.2">
      <c r="A10" s="20"/>
      <c r="B10" s="20"/>
      <c r="C10" s="16">
        <v>43142</v>
      </c>
      <c r="D10" s="17">
        <v>43148</v>
      </c>
      <c r="E10" s="18">
        <v>45.5</v>
      </c>
      <c r="F10" s="18">
        <v>15</v>
      </c>
      <c r="G10" s="18">
        <v>19.5</v>
      </c>
      <c r="H10" s="13">
        <v>334.75</v>
      </c>
      <c r="I10" s="9">
        <v>6</v>
      </c>
      <c r="J10" s="18">
        <v>0</v>
      </c>
      <c r="K10" s="18">
        <f t="shared" si="0"/>
        <v>340.75</v>
      </c>
      <c r="L10" s="18">
        <f t="shared" si="1"/>
        <v>420.75</v>
      </c>
      <c r="M10" s="19"/>
      <c r="N10" s="18">
        <v>0</v>
      </c>
      <c r="O10" s="18">
        <v>0</v>
      </c>
      <c r="P10" s="18">
        <f t="shared" si="2"/>
        <v>0</v>
      </c>
      <c r="Q10" s="18">
        <f t="shared" si="3"/>
        <v>420.75</v>
      </c>
    </row>
    <row r="11" spans="1:17" x14ac:dyDescent="0.2">
      <c r="A11" s="15" t="s">
        <v>17</v>
      </c>
      <c r="B11" s="15" t="s">
        <v>21</v>
      </c>
      <c r="C11" s="11">
        <v>43149</v>
      </c>
      <c r="D11" s="12">
        <v>43155</v>
      </c>
      <c r="E11" s="13">
        <v>45.5</v>
      </c>
      <c r="F11" s="13">
        <v>0</v>
      </c>
      <c r="G11" s="13">
        <v>19.5</v>
      </c>
      <c r="H11" s="13">
        <v>334.75</v>
      </c>
      <c r="I11" s="9">
        <v>6</v>
      </c>
      <c r="J11" s="13">
        <v>65</v>
      </c>
      <c r="K11" s="13">
        <f t="shared" si="0"/>
        <v>405.75</v>
      </c>
      <c r="L11" s="13">
        <f t="shared" si="1"/>
        <v>470.75</v>
      </c>
      <c r="M11" s="14"/>
      <c r="N11" s="13">
        <v>0</v>
      </c>
      <c r="O11" s="13">
        <v>0</v>
      </c>
      <c r="P11" s="13">
        <f t="shared" si="2"/>
        <v>0</v>
      </c>
      <c r="Q11" s="13">
        <f t="shared" si="3"/>
        <v>470.75</v>
      </c>
    </row>
    <row r="12" spans="1:17" x14ac:dyDescent="0.2">
      <c r="A12" s="20"/>
      <c r="B12" s="20"/>
      <c r="C12" s="16">
        <v>43156</v>
      </c>
      <c r="D12" s="17">
        <v>43162</v>
      </c>
      <c r="E12" s="18">
        <v>45.5</v>
      </c>
      <c r="F12" s="18">
        <v>0</v>
      </c>
      <c r="G12" s="18">
        <v>19.5</v>
      </c>
      <c r="H12" s="13">
        <v>334.75</v>
      </c>
      <c r="I12" s="9">
        <v>6</v>
      </c>
      <c r="J12" s="18">
        <v>0</v>
      </c>
      <c r="K12" s="18">
        <f t="shared" si="0"/>
        <v>340.75</v>
      </c>
      <c r="L12" s="18">
        <f t="shared" si="1"/>
        <v>405.75</v>
      </c>
      <c r="M12" s="19"/>
      <c r="N12" s="18">
        <v>0</v>
      </c>
      <c r="O12" s="18">
        <v>0</v>
      </c>
      <c r="P12" s="18">
        <f t="shared" si="2"/>
        <v>0</v>
      </c>
      <c r="Q12" s="18">
        <f t="shared" si="3"/>
        <v>405.75</v>
      </c>
    </row>
    <row r="13" spans="1:17" x14ac:dyDescent="0.2">
      <c r="C13" s="11">
        <v>43163</v>
      </c>
      <c r="D13" s="12">
        <v>43169</v>
      </c>
      <c r="E13" s="13">
        <v>45.5</v>
      </c>
      <c r="F13" s="13">
        <v>0</v>
      </c>
      <c r="G13" s="13">
        <v>19.5</v>
      </c>
      <c r="H13" s="13">
        <v>334.75</v>
      </c>
      <c r="I13" s="9">
        <v>6</v>
      </c>
      <c r="J13" s="13">
        <v>0</v>
      </c>
      <c r="K13" s="13">
        <f t="shared" si="0"/>
        <v>340.75</v>
      </c>
      <c r="L13" s="13">
        <f t="shared" si="1"/>
        <v>405.75</v>
      </c>
      <c r="M13" s="14"/>
      <c r="N13" s="13">
        <v>0</v>
      </c>
      <c r="O13" s="13">
        <v>0</v>
      </c>
      <c r="P13" s="13">
        <f t="shared" si="2"/>
        <v>0</v>
      </c>
      <c r="Q13" s="13">
        <f t="shared" si="3"/>
        <v>405.75</v>
      </c>
    </row>
    <row r="14" spans="1:17" x14ac:dyDescent="0.2">
      <c r="A14" s="20"/>
      <c r="B14" s="20"/>
      <c r="C14" s="16">
        <v>43170</v>
      </c>
      <c r="D14" s="17">
        <v>43176</v>
      </c>
      <c r="E14" s="18">
        <v>45.5</v>
      </c>
      <c r="F14" s="18">
        <v>15</v>
      </c>
      <c r="G14" s="18">
        <v>19.5</v>
      </c>
      <c r="H14" s="13">
        <v>334.75</v>
      </c>
      <c r="I14" s="9">
        <v>6</v>
      </c>
      <c r="J14" s="18">
        <v>0</v>
      </c>
      <c r="K14" s="18">
        <f t="shared" si="0"/>
        <v>340.75</v>
      </c>
      <c r="L14" s="18">
        <f t="shared" si="1"/>
        <v>420.75</v>
      </c>
      <c r="M14" s="19"/>
      <c r="N14" s="18">
        <v>0</v>
      </c>
      <c r="O14" s="18">
        <v>0</v>
      </c>
      <c r="P14" s="18">
        <f t="shared" si="2"/>
        <v>0</v>
      </c>
      <c r="Q14" s="18">
        <f t="shared" si="3"/>
        <v>420.75</v>
      </c>
    </row>
    <row r="15" spans="1:17" x14ac:dyDescent="0.2">
      <c r="C15" s="11">
        <v>43177</v>
      </c>
      <c r="D15" s="12">
        <v>43183</v>
      </c>
      <c r="E15" s="13">
        <v>45.5</v>
      </c>
      <c r="F15" s="13">
        <v>0</v>
      </c>
      <c r="G15" s="13">
        <v>19.5</v>
      </c>
      <c r="H15" s="13">
        <v>334.75</v>
      </c>
      <c r="I15" s="9">
        <v>6</v>
      </c>
      <c r="J15" s="13">
        <v>65</v>
      </c>
      <c r="K15" s="13">
        <f t="shared" si="0"/>
        <v>405.75</v>
      </c>
      <c r="L15" s="13">
        <f t="shared" si="1"/>
        <v>470.75</v>
      </c>
      <c r="M15" s="14"/>
      <c r="N15" s="13">
        <v>0</v>
      </c>
      <c r="O15" s="13">
        <v>0</v>
      </c>
      <c r="P15" s="13">
        <f t="shared" si="2"/>
        <v>0</v>
      </c>
      <c r="Q15" s="13">
        <f t="shared" si="3"/>
        <v>470.75</v>
      </c>
    </row>
    <row r="16" spans="1:17" x14ac:dyDescent="0.2">
      <c r="A16" s="20"/>
      <c r="B16" s="20"/>
      <c r="C16" s="16">
        <v>43184</v>
      </c>
      <c r="D16" s="17">
        <v>43190</v>
      </c>
      <c r="E16" s="18">
        <v>45.5</v>
      </c>
      <c r="F16" s="18">
        <v>0</v>
      </c>
      <c r="G16" s="18">
        <v>19.5</v>
      </c>
      <c r="H16" s="13">
        <v>334.75</v>
      </c>
      <c r="I16" s="9">
        <v>6</v>
      </c>
      <c r="J16" s="18">
        <v>0</v>
      </c>
      <c r="K16" s="18">
        <f t="shared" si="0"/>
        <v>340.75</v>
      </c>
      <c r="L16" s="18">
        <f t="shared" si="1"/>
        <v>405.75</v>
      </c>
      <c r="M16" s="19"/>
      <c r="N16" s="18">
        <v>0</v>
      </c>
      <c r="O16" s="18">
        <v>0</v>
      </c>
      <c r="P16" s="18">
        <f t="shared" si="2"/>
        <v>0</v>
      </c>
      <c r="Q16" s="18">
        <f t="shared" si="3"/>
        <v>405.75</v>
      </c>
    </row>
    <row r="17" spans="1:17" x14ac:dyDescent="0.2">
      <c r="A17" s="21" t="s">
        <v>16</v>
      </c>
      <c r="B17" s="21" t="s">
        <v>22</v>
      </c>
      <c r="C17" s="11">
        <v>43191</v>
      </c>
      <c r="D17" s="12">
        <v>43197</v>
      </c>
      <c r="E17" s="13">
        <v>40.75</v>
      </c>
      <c r="F17" s="13">
        <v>0</v>
      </c>
      <c r="G17" s="13">
        <v>19.5</v>
      </c>
      <c r="H17" s="13">
        <v>300.25</v>
      </c>
      <c r="I17" s="9">
        <v>6</v>
      </c>
      <c r="J17" s="13">
        <v>0</v>
      </c>
      <c r="K17" s="13">
        <f t="shared" si="0"/>
        <v>306.25</v>
      </c>
      <c r="L17" s="13">
        <f t="shared" si="1"/>
        <v>366.5</v>
      </c>
      <c r="M17" s="14"/>
      <c r="N17" s="13">
        <v>0</v>
      </c>
      <c r="O17" s="13">
        <v>0</v>
      </c>
      <c r="P17" s="13">
        <f t="shared" si="2"/>
        <v>0</v>
      </c>
      <c r="Q17" s="13">
        <f t="shared" si="3"/>
        <v>366.5</v>
      </c>
    </row>
    <row r="18" spans="1:17" x14ac:dyDescent="0.2">
      <c r="A18" s="20"/>
      <c r="B18" s="20"/>
      <c r="C18" s="16">
        <v>43198</v>
      </c>
      <c r="D18" s="17">
        <v>43204</v>
      </c>
      <c r="E18" s="18">
        <v>45.5</v>
      </c>
      <c r="F18" s="18">
        <v>15</v>
      </c>
      <c r="G18" s="18">
        <v>19.5</v>
      </c>
      <c r="H18" s="18">
        <v>334.75</v>
      </c>
      <c r="I18" s="9">
        <v>6</v>
      </c>
      <c r="J18" s="18">
        <v>0</v>
      </c>
      <c r="K18" s="18">
        <f t="shared" si="0"/>
        <v>340.75</v>
      </c>
      <c r="L18" s="18">
        <f t="shared" si="1"/>
        <v>420.75</v>
      </c>
      <c r="M18" s="19"/>
      <c r="N18" s="18">
        <v>0</v>
      </c>
      <c r="O18" s="18">
        <v>0</v>
      </c>
      <c r="P18" s="18">
        <f t="shared" si="2"/>
        <v>0</v>
      </c>
      <c r="Q18" s="18">
        <f t="shared" si="3"/>
        <v>420.75</v>
      </c>
    </row>
    <row r="19" spans="1:17" x14ac:dyDescent="0.2">
      <c r="C19" s="11">
        <v>43205</v>
      </c>
      <c r="D19" s="12">
        <v>43211</v>
      </c>
      <c r="E19" s="13">
        <v>45.5</v>
      </c>
      <c r="F19" s="13">
        <v>0</v>
      </c>
      <c r="G19" s="13">
        <v>19.5</v>
      </c>
      <c r="H19" s="18">
        <v>334.75</v>
      </c>
      <c r="I19" s="9">
        <v>6</v>
      </c>
      <c r="J19" s="13">
        <v>65</v>
      </c>
      <c r="K19" s="13">
        <f t="shared" si="0"/>
        <v>405.75</v>
      </c>
      <c r="L19" s="13">
        <f t="shared" si="1"/>
        <v>470.75</v>
      </c>
      <c r="M19" s="14"/>
      <c r="N19" s="13">
        <v>0</v>
      </c>
      <c r="O19" s="13">
        <v>0</v>
      </c>
      <c r="P19" s="13">
        <f t="shared" si="2"/>
        <v>0</v>
      </c>
      <c r="Q19" s="13">
        <f t="shared" si="3"/>
        <v>470.75</v>
      </c>
    </row>
    <row r="20" spans="1:17" x14ac:dyDescent="0.2">
      <c r="A20" s="20"/>
      <c r="B20" s="20"/>
      <c r="C20" s="16">
        <v>43212</v>
      </c>
      <c r="D20" s="17">
        <v>43218</v>
      </c>
      <c r="E20" s="18">
        <v>45.5</v>
      </c>
      <c r="F20" s="18">
        <v>0</v>
      </c>
      <c r="G20" s="18">
        <v>19.5</v>
      </c>
      <c r="H20" s="18">
        <v>334.75</v>
      </c>
      <c r="I20" s="9">
        <v>6</v>
      </c>
      <c r="J20" s="18">
        <v>0</v>
      </c>
      <c r="K20" s="18">
        <f t="shared" si="0"/>
        <v>340.75</v>
      </c>
      <c r="L20" s="18">
        <f t="shared" si="1"/>
        <v>405.75</v>
      </c>
      <c r="M20" s="19"/>
      <c r="N20" s="18">
        <v>0</v>
      </c>
      <c r="O20" s="18">
        <v>0</v>
      </c>
      <c r="P20" s="18">
        <f t="shared" si="2"/>
        <v>0</v>
      </c>
      <c r="Q20" s="18">
        <f t="shared" si="3"/>
        <v>405.75</v>
      </c>
    </row>
    <row r="21" spans="1:17" x14ac:dyDescent="0.2">
      <c r="C21" s="11">
        <v>43219</v>
      </c>
      <c r="D21" s="12">
        <v>43225</v>
      </c>
      <c r="E21" s="13">
        <v>45.5</v>
      </c>
      <c r="F21" s="13">
        <v>0</v>
      </c>
      <c r="G21" s="13">
        <v>19.5</v>
      </c>
      <c r="H21" s="18">
        <v>334.75</v>
      </c>
      <c r="I21" s="9">
        <v>6</v>
      </c>
      <c r="J21" s="13">
        <v>0</v>
      </c>
      <c r="K21" s="13">
        <f t="shared" si="0"/>
        <v>340.75</v>
      </c>
      <c r="L21" s="13">
        <f t="shared" si="1"/>
        <v>405.75</v>
      </c>
      <c r="M21" s="14"/>
      <c r="N21" s="13">
        <v>0</v>
      </c>
      <c r="O21" s="13">
        <v>0</v>
      </c>
      <c r="P21" s="13">
        <f t="shared" si="2"/>
        <v>0</v>
      </c>
      <c r="Q21" s="13">
        <f t="shared" si="3"/>
        <v>405.75</v>
      </c>
    </row>
    <row r="22" spans="1:17" x14ac:dyDescent="0.2">
      <c r="A22" s="20"/>
      <c r="B22" s="20"/>
      <c r="C22" s="16">
        <v>43226</v>
      </c>
      <c r="D22" s="17">
        <v>43232</v>
      </c>
      <c r="E22" s="18">
        <v>45.5</v>
      </c>
      <c r="F22" s="18">
        <v>15</v>
      </c>
      <c r="G22" s="18">
        <v>19.5</v>
      </c>
      <c r="H22" s="18">
        <v>334.75</v>
      </c>
      <c r="I22" s="9">
        <v>6</v>
      </c>
      <c r="J22" s="18">
        <v>0</v>
      </c>
      <c r="K22" s="18">
        <f t="shared" si="0"/>
        <v>340.75</v>
      </c>
      <c r="L22" s="18">
        <f t="shared" si="1"/>
        <v>420.75</v>
      </c>
      <c r="M22" s="19"/>
      <c r="N22" s="18">
        <v>0</v>
      </c>
      <c r="O22" s="18">
        <v>0</v>
      </c>
      <c r="P22" s="18">
        <f t="shared" si="2"/>
        <v>0</v>
      </c>
      <c r="Q22" s="18">
        <f t="shared" si="3"/>
        <v>420.75</v>
      </c>
    </row>
    <row r="23" spans="1:17" x14ac:dyDescent="0.2">
      <c r="C23" s="11">
        <v>43233</v>
      </c>
      <c r="D23" s="12">
        <v>43239</v>
      </c>
      <c r="E23" s="13">
        <v>45.5</v>
      </c>
      <c r="F23" s="13">
        <v>0</v>
      </c>
      <c r="G23" s="13">
        <v>19.5</v>
      </c>
      <c r="H23" s="18">
        <v>334.75</v>
      </c>
      <c r="I23" s="9">
        <v>6</v>
      </c>
      <c r="J23" s="13">
        <v>65</v>
      </c>
      <c r="K23" s="13">
        <f t="shared" si="0"/>
        <v>405.75</v>
      </c>
      <c r="L23" s="13">
        <f t="shared" si="1"/>
        <v>470.75</v>
      </c>
      <c r="M23" s="14"/>
      <c r="N23" s="13">
        <v>0</v>
      </c>
      <c r="O23" s="13">
        <v>0</v>
      </c>
      <c r="P23" s="13">
        <f t="shared" si="2"/>
        <v>0</v>
      </c>
      <c r="Q23" s="13">
        <f t="shared" si="3"/>
        <v>470.75</v>
      </c>
    </row>
    <row r="24" spans="1:17" x14ac:dyDescent="0.2">
      <c r="A24" s="20"/>
      <c r="B24" s="20"/>
      <c r="C24" s="16">
        <v>43240</v>
      </c>
      <c r="D24" s="17">
        <v>43246</v>
      </c>
      <c r="E24" s="18">
        <v>45.5</v>
      </c>
      <c r="F24" s="18">
        <v>0</v>
      </c>
      <c r="G24" s="18">
        <v>19.5</v>
      </c>
      <c r="H24" s="18">
        <v>334.75</v>
      </c>
      <c r="I24" s="9">
        <v>6</v>
      </c>
      <c r="J24" s="18">
        <v>0</v>
      </c>
      <c r="K24" s="18">
        <f t="shared" si="0"/>
        <v>340.75</v>
      </c>
      <c r="L24" s="18">
        <f t="shared" si="1"/>
        <v>405.75</v>
      </c>
      <c r="M24" s="19"/>
      <c r="N24" s="18">
        <v>0</v>
      </c>
      <c r="O24" s="18">
        <v>0</v>
      </c>
      <c r="P24" s="18">
        <f t="shared" si="2"/>
        <v>0</v>
      </c>
      <c r="Q24" s="18">
        <f t="shared" si="3"/>
        <v>405.75</v>
      </c>
    </row>
    <row r="25" spans="1:17" x14ac:dyDescent="0.2">
      <c r="A25" s="6" t="s">
        <v>15</v>
      </c>
      <c r="B25" s="6" t="s">
        <v>23</v>
      </c>
      <c r="C25" s="11">
        <v>43247</v>
      </c>
      <c r="D25" s="12">
        <v>43253</v>
      </c>
      <c r="E25" s="13">
        <v>50.25</v>
      </c>
      <c r="F25" s="13">
        <v>0</v>
      </c>
      <c r="G25" s="13">
        <v>4.25</v>
      </c>
      <c r="H25" s="13">
        <v>752</v>
      </c>
      <c r="I25" s="13">
        <v>12</v>
      </c>
      <c r="J25" s="13">
        <v>0</v>
      </c>
      <c r="K25" s="13">
        <f t="shared" si="0"/>
        <v>764</v>
      </c>
      <c r="L25" s="13">
        <f t="shared" si="1"/>
        <v>818.5</v>
      </c>
      <c r="M25" s="14"/>
      <c r="N25" s="13">
        <v>5.75</v>
      </c>
      <c r="O25" s="13">
        <v>115</v>
      </c>
      <c r="P25" s="13">
        <f t="shared" si="2"/>
        <v>120.75</v>
      </c>
      <c r="Q25" s="13">
        <f t="shared" si="3"/>
        <v>939.25</v>
      </c>
    </row>
    <row r="26" spans="1:17" x14ac:dyDescent="0.2">
      <c r="A26" s="20"/>
      <c r="B26" s="20"/>
      <c r="C26" s="16">
        <v>43254</v>
      </c>
      <c r="D26" s="17">
        <v>43260</v>
      </c>
      <c r="E26" s="18">
        <v>57.25</v>
      </c>
      <c r="F26" s="18">
        <v>0</v>
      </c>
      <c r="G26" s="18">
        <v>57.5</v>
      </c>
      <c r="H26" s="18">
        <v>1071.5</v>
      </c>
      <c r="I26" s="13">
        <v>12</v>
      </c>
      <c r="J26" s="18">
        <v>0</v>
      </c>
      <c r="K26" s="18">
        <f t="shared" si="0"/>
        <v>1083.5</v>
      </c>
      <c r="L26" s="18">
        <f t="shared" si="1"/>
        <v>1198.25</v>
      </c>
      <c r="M26" s="19"/>
      <c r="N26" s="18">
        <v>0</v>
      </c>
      <c r="O26" s="18">
        <v>0</v>
      </c>
      <c r="P26" s="18">
        <f t="shared" si="2"/>
        <v>0</v>
      </c>
      <c r="Q26" s="18">
        <f t="shared" si="3"/>
        <v>1198.25</v>
      </c>
    </row>
    <row r="27" spans="1:17" x14ac:dyDescent="0.2">
      <c r="C27" s="11">
        <v>43261</v>
      </c>
      <c r="D27" s="12">
        <v>43267</v>
      </c>
      <c r="E27" s="13">
        <v>72.75</v>
      </c>
      <c r="F27" s="13">
        <v>30</v>
      </c>
      <c r="G27" s="13">
        <v>117.5</v>
      </c>
      <c r="H27" s="13">
        <v>1746</v>
      </c>
      <c r="I27" s="13">
        <v>12</v>
      </c>
      <c r="J27" s="13">
        <v>220</v>
      </c>
      <c r="K27" s="13">
        <f t="shared" si="0"/>
        <v>1978</v>
      </c>
      <c r="L27" s="13">
        <f t="shared" si="1"/>
        <v>2198.25</v>
      </c>
      <c r="M27" s="14"/>
      <c r="N27" s="13">
        <v>0</v>
      </c>
      <c r="O27" s="13">
        <v>0</v>
      </c>
      <c r="P27" s="13">
        <f t="shared" si="2"/>
        <v>0</v>
      </c>
      <c r="Q27" s="13">
        <f t="shared" si="3"/>
        <v>2198.25</v>
      </c>
    </row>
    <row r="28" spans="1:17" x14ac:dyDescent="0.2">
      <c r="A28" s="20"/>
      <c r="B28" s="20"/>
      <c r="C28" s="16">
        <v>43268</v>
      </c>
      <c r="D28" s="17">
        <v>43274</v>
      </c>
      <c r="E28" s="18">
        <v>72.75</v>
      </c>
      <c r="F28" s="18">
        <v>40</v>
      </c>
      <c r="G28" s="18">
        <v>117.5</v>
      </c>
      <c r="H28" s="13">
        <v>1746</v>
      </c>
      <c r="I28" s="13">
        <v>12</v>
      </c>
      <c r="J28" s="18">
        <v>0</v>
      </c>
      <c r="K28" s="18">
        <f t="shared" si="0"/>
        <v>1758</v>
      </c>
      <c r="L28" s="18">
        <f t="shared" si="1"/>
        <v>1988.25</v>
      </c>
      <c r="M28" s="19"/>
      <c r="N28" s="18">
        <v>0</v>
      </c>
      <c r="O28" s="18">
        <v>0</v>
      </c>
      <c r="P28" s="18">
        <f t="shared" si="2"/>
        <v>0</v>
      </c>
      <c r="Q28" s="18">
        <f t="shared" si="3"/>
        <v>1988.25</v>
      </c>
    </row>
    <row r="29" spans="1:17" x14ac:dyDescent="0.2">
      <c r="C29" s="11">
        <v>43275</v>
      </c>
      <c r="D29" s="12">
        <v>43281</v>
      </c>
      <c r="E29" s="13">
        <v>72.75</v>
      </c>
      <c r="F29" s="13">
        <v>0</v>
      </c>
      <c r="G29" s="13">
        <v>117.5</v>
      </c>
      <c r="H29" s="13">
        <v>1746</v>
      </c>
      <c r="I29" s="13">
        <v>12</v>
      </c>
      <c r="J29" s="13">
        <v>0</v>
      </c>
      <c r="K29" s="13">
        <f t="shared" si="0"/>
        <v>1758</v>
      </c>
      <c r="L29" s="13">
        <f t="shared" si="1"/>
        <v>1948.25</v>
      </c>
      <c r="M29" s="14"/>
      <c r="N29" s="13">
        <v>0</v>
      </c>
      <c r="O29" s="13">
        <v>0</v>
      </c>
      <c r="P29" s="13">
        <f t="shared" si="2"/>
        <v>0</v>
      </c>
      <c r="Q29" s="13">
        <f t="shared" si="3"/>
        <v>1948.25</v>
      </c>
    </row>
    <row r="30" spans="1:17" x14ac:dyDescent="0.2">
      <c r="A30" s="6" t="s">
        <v>15</v>
      </c>
      <c r="B30" s="6" t="s">
        <v>18</v>
      </c>
      <c r="C30" s="16">
        <v>43282</v>
      </c>
      <c r="D30" s="17">
        <v>43288</v>
      </c>
      <c r="E30" s="18">
        <v>66</v>
      </c>
      <c r="F30" s="18">
        <v>0</v>
      </c>
      <c r="G30" s="18">
        <v>97</v>
      </c>
      <c r="H30" s="18">
        <v>1411.75</v>
      </c>
      <c r="I30" s="13">
        <v>12</v>
      </c>
      <c r="J30" s="18">
        <v>0</v>
      </c>
      <c r="K30" s="18">
        <f t="shared" si="0"/>
        <v>1423.75</v>
      </c>
      <c r="L30" s="18">
        <f t="shared" si="1"/>
        <v>1586.75</v>
      </c>
      <c r="M30" s="19"/>
      <c r="N30" s="18">
        <v>5.75</v>
      </c>
      <c r="O30" s="18">
        <v>115</v>
      </c>
      <c r="P30" s="18">
        <f t="shared" si="2"/>
        <v>120.75</v>
      </c>
      <c r="Q30" s="18">
        <f t="shared" si="3"/>
        <v>1707.5</v>
      </c>
    </row>
    <row r="31" spans="1:17" x14ac:dyDescent="0.2">
      <c r="C31" s="11">
        <v>43289</v>
      </c>
      <c r="D31" s="12">
        <v>43295</v>
      </c>
      <c r="E31" s="13">
        <v>72.75</v>
      </c>
      <c r="F31" s="13">
        <v>30</v>
      </c>
      <c r="G31" s="13">
        <v>117.5</v>
      </c>
      <c r="H31" s="13">
        <v>1500</v>
      </c>
      <c r="I31" s="13">
        <v>12</v>
      </c>
      <c r="J31" s="13">
        <v>220</v>
      </c>
      <c r="K31" s="13">
        <f t="shared" si="0"/>
        <v>1732</v>
      </c>
      <c r="L31" s="13">
        <f t="shared" si="1"/>
        <v>1952.25</v>
      </c>
      <c r="M31" s="14"/>
      <c r="N31" s="13">
        <v>0</v>
      </c>
      <c r="O31" s="13">
        <v>0</v>
      </c>
      <c r="P31" s="13">
        <f t="shared" si="2"/>
        <v>0</v>
      </c>
      <c r="Q31" s="13">
        <f t="shared" si="3"/>
        <v>1952.25</v>
      </c>
    </row>
    <row r="32" spans="1:17" x14ac:dyDescent="0.2">
      <c r="A32" s="20"/>
      <c r="B32" s="20"/>
      <c r="C32" s="16">
        <v>43296</v>
      </c>
      <c r="D32" s="17">
        <v>43302</v>
      </c>
      <c r="E32" s="18">
        <v>72.75</v>
      </c>
      <c r="F32" s="18">
        <v>0</v>
      </c>
      <c r="G32" s="18">
        <v>117.5</v>
      </c>
      <c r="H32" s="18">
        <v>1500</v>
      </c>
      <c r="I32" s="13">
        <v>12</v>
      </c>
      <c r="J32" s="18">
        <v>0</v>
      </c>
      <c r="K32" s="18">
        <f t="shared" si="0"/>
        <v>1512</v>
      </c>
      <c r="L32" s="18">
        <f t="shared" si="1"/>
        <v>1702.25</v>
      </c>
      <c r="M32" s="19"/>
      <c r="N32" s="18">
        <v>0</v>
      </c>
      <c r="O32" s="18">
        <v>0</v>
      </c>
      <c r="P32" s="18">
        <f t="shared" si="2"/>
        <v>0</v>
      </c>
      <c r="Q32" s="18">
        <f t="shared" si="3"/>
        <v>1702.25</v>
      </c>
    </row>
    <row r="33" spans="1:17" x14ac:dyDescent="0.2">
      <c r="A33" s="6" t="s">
        <v>15</v>
      </c>
      <c r="B33" s="6" t="s">
        <v>19</v>
      </c>
      <c r="C33" s="11">
        <v>43303</v>
      </c>
      <c r="D33" s="12">
        <v>43309</v>
      </c>
      <c r="E33" s="13">
        <v>66</v>
      </c>
      <c r="F33" s="13">
        <v>0</v>
      </c>
      <c r="G33" s="13">
        <v>97</v>
      </c>
      <c r="H33" s="13">
        <v>1406.5</v>
      </c>
      <c r="I33" s="13">
        <v>12</v>
      </c>
      <c r="J33" s="13">
        <v>0</v>
      </c>
      <c r="K33" s="13">
        <f t="shared" si="0"/>
        <v>1418.5</v>
      </c>
      <c r="L33" s="13">
        <f t="shared" si="1"/>
        <v>1581.5</v>
      </c>
      <c r="M33" s="14"/>
      <c r="N33" s="13">
        <v>5.75</v>
      </c>
      <c r="O33" s="13">
        <v>115</v>
      </c>
      <c r="P33" s="13">
        <f t="shared" si="2"/>
        <v>120.75</v>
      </c>
      <c r="Q33" s="13">
        <f t="shared" si="3"/>
        <v>1702.25</v>
      </c>
    </row>
    <row r="34" spans="1:17" x14ac:dyDescent="0.2">
      <c r="A34" s="20"/>
      <c r="B34" s="20"/>
      <c r="C34" s="16">
        <v>43310</v>
      </c>
      <c r="D34" s="17">
        <v>43316</v>
      </c>
      <c r="E34" s="18">
        <v>72.75</v>
      </c>
      <c r="F34" s="18">
        <v>0</v>
      </c>
      <c r="G34" s="18">
        <v>117.5</v>
      </c>
      <c r="H34" s="18">
        <v>1500</v>
      </c>
      <c r="I34" s="13">
        <v>12</v>
      </c>
      <c r="J34" s="18">
        <v>0</v>
      </c>
      <c r="K34" s="18">
        <f t="shared" si="0"/>
        <v>1512</v>
      </c>
      <c r="L34" s="18">
        <f t="shared" si="1"/>
        <v>1702.25</v>
      </c>
      <c r="M34" s="19"/>
      <c r="N34" s="18">
        <v>0</v>
      </c>
      <c r="O34" s="18">
        <v>0</v>
      </c>
      <c r="P34" s="18">
        <f t="shared" si="2"/>
        <v>0</v>
      </c>
      <c r="Q34" s="18">
        <f t="shared" si="3"/>
        <v>1702.25</v>
      </c>
    </row>
    <row r="35" spans="1:17" x14ac:dyDescent="0.2">
      <c r="C35" s="11">
        <v>43317</v>
      </c>
      <c r="D35" s="12">
        <v>43323</v>
      </c>
      <c r="E35" s="13">
        <v>72.75</v>
      </c>
      <c r="F35" s="13">
        <v>0</v>
      </c>
      <c r="G35" s="13">
        <v>117.5</v>
      </c>
      <c r="H35" s="13">
        <v>1500</v>
      </c>
      <c r="I35" s="13">
        <v>12</v>
      </c>
      <c r="J35" s="13">
        <v>0</v>
      </c>
      <c r="K35" s="13">
        <f t="shared" si="0"/>
        <v>1512</v>
      </c>
      <c r="L35" s="13">
        <f t="shared" si="1"/>
        <v>1702.25</v>
      </c>
      <c r="M35" s="14"/>
      <c r="N35" s="13">
        <v>0</v>
      </c>
      <c r="O35" s="13">
        <v>0</v>
      </c>
      <c r="P35" s="13">
        <f t="shared" si="2"/>
        <v>0</v>
      </c>
      <c r="Q35" s="13">
        <f t="shared" si="3"/>
        <v>1702.25</v>
      </c>
    </row>
    <row r="36" spans="1:17" x14ac:dyDescent="0.2">
      <c r="A36" s="20"/>
      <c r="B36" s="20"/>
      <c r="C36" s="16">
        <v>43324</v>
      </c>
      <c r="D36" s="17">
        <v>43330</v>
      </c>
      <c r="E36" s="18">
        <v>72.75</v>
      </c>
      <c r="F36" s="18">
        <v>30</v>
      </c>
      <c r="G36" s="18">
        <v>117.5</v>
      </c>
      <c r="H36" s="18">
        <v>1500</v>
      </c>
      <c r="I36" s="13">
        <v>12</v>
      </c>
      <c r="J36" s="18">
        <v>220</v>
      </c>
      <c r="K36" s="18">
        <f t="shared" si="0"/>
        <v>1732</v>
      </c>
      <c r="L36" s="18">
        <f t="shared" si="1"/>
        <v>1952.25</v>
      </c>
      <c r="M36" s="19"/>
      <c r="N36" s="18">
        <v>0</v>
      </c>
      <c r="O36" s="18">
        <v>0</v>
      </c>
      <c r="P36" s="18">
        <f t="shared" si="2"/>
        <v>0</v>
      </c>
      <c r="Q36" s="18">
        <f t="shared" si="3"/>
        <v>1952.25</v>
      </c>
    </row>
    <row r="37" spans="1:17" x14ac:dyDescent="0.2">
      <c r="C37" s="11">
        <v>43331</v>
      </c>
      <c r="D37" s="12">
        <v>43337</v>
      </c>
      <c r="E37" s="13">
        <v>72.75</v>
      </c>
      <c r="F37" s="13">
        <v>0</v>
      </c>
      <c r="G37" s="13">
        <v>117.5</v>
      </c>
      <c r="H37" s="13">
        <v>1500</v>
      </c>
      <c r="I37" s="13">
        <v>12</v>
      </c>
      <c r="J37" s="13">
        <v>0</v>
      </c>
      <c r="K37" s="13">
        <f t="shared" si="0"/>
        <v>1512</v>
      </c>
      <c r="L37" s="13">
        <f t="shared" si="1"/>
        <v>1702.25</v>
      </c>
      <c r="M37" s="14"/>
      <c r="N37" s="13">
        <v>0</v>
      </c>
      <c r="O37" s="13">
        <v>0</v>
      </c>
      <c r="P37" s="13">
        <f t="shared" si="2"/>
        <v>0</v>
      </c>
      <c r="Q37" s="13">
        <f t="shared" si="3"/>
        <v>1702.25</v>
      </c>
    </row>
    <row r="38" spans="1:17" x14ac:dyDescent="0.2">
      <c r="A38" s="20"/>
      <c r="B38" s="20"/>
      <c r="C38" s="16">
        <v>43338</v>
      </c>
      <c r="D38" s="17">
        <v>43344</v>
      </c>
      <c r="E38" s="18">
        <v>72.75</v>
      </c>
      <c r="F38" s="18">
        <v>0</v>
      </c>
      <c r="G38" s="18">
        <v>117.5</v>
      </c>
      <c r="H38" s="18">
        <v>1500</v>
      </c>
      <c r="I38" s="13">
        <v>12</v>
      </c>
      <c r="J38" s="18">
        <v>0</v>
      </c>
      <c r="K38" s="18">
        <f t="shared" si="0"/>
        <v>1512</v>
      </c>
      <c r="L38" s="18">
        <f t="shared" si="1"/>
        <v>1702.25</v>
      </c>
      <c r="M38" s="19"/>
      <c r="N38" s="18">
        <v>0</v>
      </c>
      <c r="O38" s="18">
        <v>0</v>
      </c>
      <c r="P38" s="18">
        <f t="shared" si="2"/>
        <v>0</v>
      </c>
      <c r="Q38" s="18">
        <f t="shared" si="3"/>
        <v>1702.25</v>
      </c>
    </row>
    <row r="39" spans="1:17" x14ac:dyDescent="0.2">
      <c r="A39" s="6" t="s">
        <v>15</v>
      </c>
      <c r="B39" s="6" t="s">
        <v>24</v>
      </c>
      <c r="C39" s="11">
        <v>43345</v>
      </c>
      <c r="D39" s="12">
        <v>43351</v>
      </c>
      <c r="E39" s="13">
        <v>47</v>
      </c>
      <c r="F39" s="13">
        <v>0</v>
      </c>
      <c r="G39" s="13">
        <v>16.25</v>
      </c>
      <c r="H39" s="13">
        <v>576.75</v>
      </c>
      <c r="I39" s="13">
        <v>12</v>
      </c>
      <c r="J39" s="13">
        <v>0</v>
      </c>
      <c r="K39" s="13">
        <f t="shared" si="0"/>
        <v>588.75</v>
      </c>
      <c r="L39" s="13">
        <f t="shared" si="1"/>
        <v>652</v>
      </c>
      <c r="M39" s="14"/>
      <c r="N39" s="13">
        <v>5.75</v>
      </c>
      <c r="O39" s="13">
        <v>115</v>
      </c>
      <c r="P39" s="13">
        <f t="shared" si="2"/>
        <v>120.75</v>
      </c>
      <c r="Q39" s="13">
        <f t="shared" si="3"/>
        <v>772.75</v>
      </c>
    </row>
    <row r="40" spans="1:17" x14ac:dyDescent="0.2">
      <c r="A40" s="20"/>
      <c r="B40" s="20"/>
      <c r="C40" s="16">
        <v>43352</v>
      </c>
      <c r="D40" s="17">
        <v>43358</v>
      </c>
      <c r="E40" s="18">
        <v>45.5</v>
      </c>
      <c r="F40" s="18">
        <v>15</v>
      </c>
      <c r="G40" s="18">
        <v>19.5</v>
      </c>
      <c r="H40" s="18">
        <v>334.75</v>
      </c>
      <c r="I40" s="18">
        <v>6</v>
      </c>
      <c r="J40" s="18">
        <v>0</v>
      </c>
      <c r="K40" s="18">
        <f t="shared" si="0"/>
        <v>340.75</v>
      </c>
      <c r="L40" s="18">
        <f t="shared" si="1"/>
        <v>420.75</v>
      </c>
      <c r="M40" s="19"/>
      <c r="N40" s="18">
        <v>0</v>
      </c>
      <c r="O40" s="18">
        <v>0</v>
      </c>
      <c r="P40" s="18">
        <f t="shared" si="2"/>
        <v>0</v>
      </c>
      <c r="Q40" s="18">
        <f t="shared" si="3"/>
        <v>420.75</v>
      </c>
    </row>
    <row r="41" spans="1:17" x14ac:dyDescent="0.2">
      <c r="C41" s="11">
        <v>43359</v>
      </c>
      <c r="D41" s="12">
        <v>43365</v>
      </c>
      <c r="E41" s="18">
        <v>45.5</v>
      </c>
      <c r="F41" s="13">
        <v>0</v>
      </c>
      <c r="G41" s="18">
        <v>19.5</v>
      </c>
      <c r="H41" s="18">
        <v>334.75</v>
      </c>
      <c r="I41" s="18">
        <v>6</v>
      </c>
      <c r="J41" s="13">
        <v>65</v>
      </c>
      <c r="K41" s="13">
        <f t="shared" si="0"/>
        <v>405.75</v>
      </c>
      <c r="L41" s="13">
        <f t="shared" si="1"/>
        <v>470.75</v>
      </c>
      <c r="M41" s="14"/>
      <c r="N41" s="13">
        <v>0</v>
      </c>
      <c r="O41" s="13">
        <v>0</v>
      </c>
      <c r="P41" s="13">
        <f t="shared" si="2"/>
        <v>0</v>
      </c>
      <c r="Q41" s="13">
        <f t="shared" si="3"/>
        <v>470.75</v>
      </c>
    </row>
    <row r="42" spans="1:17" x14ac:dyDescent="0.2">
      <c r="A42" s="20"/>
      <c r="B42" s="20"/>
      <c r="C42" s="16">
        <v>43366</v>
      </c>
      <c r="D42" s="17">
        <v>43372</v>
      </c>
      <c r="E42" s="18">
        <v>45.5</v>
      </c>
      <c r="F42" s="18">
        <v>0</v>
      </c>
      <c r="G42" s="18">
        <v>19.5</v>
      </c>
      <c r="H42" s="18">
        <v>334.75</v>
      </c>
      <c r="I42" s="18">
        <v>6</v>
      </c>
      <c r="J42" s="18">
        <v>0</v>
      </c>
      <c r="K42" s="18">
        <f t="shared" si="0"/>
        <v>340.75</v>
      </c>
      <c r="L42" s="18">
        <f t="shared" si="1"/>
        <v>405.75</v>
      </c>
      <c r="M42" s="19"/>
      <c r="N42" s="18">
        <v>0</v>
      </c>
      <c r="O42" s="18">
        <v>0</v>
      </c>
      <c r="P42" s="18">
        <f t="shared" si="2"/>
        <v>0</v>
      </c>
      <c r="Q42" s="18">
        <f t="shared" si="3"/>
        <v>405.75</v>
      </c>
    </row>
    <row r="43" spans="1:17" x14ac:dyDescent="0.2">
      <c r="C43" s="11">
        <v>43373</v>
      </c>
      <c r="D43" s="12">
        <v>43379</v>
      </c>
      <c r="E43" s="18">
        <v>45.5</v>
      </c>
      <c r="F43" s="13">
        <v>0</v>
      </c>
      <c r="G43" s="18">
        <v>19.5</v>
      </c>
      <c r="H43" s="18">
        <v>334.75</v>
      </c>
      <c r="I43" s="18">
        <v>6</v>
      </c>
      <c r="J43" s="13">
        <v>0</v>
      </c>
      <c r="K43" s="13">
        <f t="shared" si="0"/>
        <v>340.75</v>
      </c>
      <c r="L43" s="13">
        <f t="shared" si="1"/>
        <v>405.75</v>
      </c>
      <c r="M43" s="14"/>
      <c r="N43" s="13">
        <v>0</v>
      </c>
      <c r="O43" s="13">
        <v>0</v>
      </c>
      <c r="P43" s="13">
        <f t="shared" si="2"/>
        <v>0</v>
      </c>
      <c r="Q43" s="13">
        <f t="shared" si="3"/>
        <v>405.75</v>
      </c>
    </row>
    <row r="44" spans="1:17" x14ac:dyDescent="0.2">
      <c r="A44" s="20"/>
      <c r="B44" s="20"/>
      <c r="C44" s="16">
        <v>43380</v>
      </c>
      <c r="D44" s="17">
        <v>43386</v>
      </c>
      <c r="E44" s="18">
        <v>45.5</v>
      </c>
      <c r="F44" s="18">
        <v>0</v>
      </c>
      <c r="G44" s="18">
        <v>19.5</v>
      </c>
      <c r="H44" s="18">
        <v>334.75</v>
      </c>
      <c r="I44" s="18">
        <v>6</v>
      </c>
      <c r="J44" s="18">
        <v>0</v>
      </c>
      <c r="K44" s="18">
        <f t="shared" si="0"/>
        <v>340.75</v>
      </c>
      <c r="L44" s="18">
        <f t="shared" si="1"/>
        <v>405.75</v>
      </c>
      <c r="M44" s="19"/>
      <c r="N44" s="18">
        <v>0</v>
      </c>
      <c r="O44" s="18">
        <v>0</v>
      </c>
      <c r="P44" s="18">
        <f t="shared" si="2"/>
        <v>0</v>
      </c>
      <c r="Q44" s="18">
        <f t="shared" si="3"/>
        <v>405.75</v>
      </c>
    </row>
    <row r="45" spans="1:17" x14ac:dyDescent="0.2">
      <c r="C45" s="11">
        <v>43387</v>
      </c>
      <c r="D45" s="12">
        <v>43393</v>
      </c>
      <c r="E45" s="18">
        <v>45.5</v>
      </c>
      <c r="F45" s="13">
        <v>15</v>
      </c>
      <c r="G45" s="18">
        <v>19.5</v>
      </c>
      <c r="H45" s="18">
        <v>334.75</v>
      </c>
      <c r="I45" s="18">
        <v>6</v>
      </c>
      <c r="J45" s="13">
        <v>65</v>
      </c>
      <c r="K45" s="13">
        <f t="shared" si="0"/>
        <v>405.75</v>
      </c>
      <c r="L45" s="13">
        <f t="shared" si="1"/>
        <v>485.75</v>
      </c>
      <c r="M45" s="14"/>
      <c r="N45" s="13">
        <v>0</v>
      </c>
      <c r="O45" s="13">
        <v>0</v>
      </c>
      <c r="P45" s="13">
        <f t="shared" si="2"/>
        <v>0</v>
      </c>
      <c r="Q45" s="13">
        <f t="shared" si="3"/>
        <v>485.75</v>
      </c>
    </row>
    <row r="46" spans="1:17" x14ac:dyDescent="0.2">
      <c r="A46" s="20"/>
      <c r="B46" s="20"/>
      <c r="C46" s="16">
        <v>43394</v>
      </c>
      <c r="D46" s="17">
        <v>43400</v>
      </c>
      <c r="E46" s="18">
        <v>45.5</v>
      </c>
      <c r="F46" s="18">
        <v>0</v>
      </c>
      <c r="G46" s="18">
        <v>19.5</v>
      </c>
      <c r="H46" s="18">
        <v>334.75</v>
      </c>
      <c r="I46" s="18">
        <v>6</v>
      </c>
      <c r="J46" s="18">
        <v>0</v>
      </c>
      <c r="K46" s="18">
        <f t="shared" si="0"/>
        <v>340.75</v>
      </c>
      <c r="L46" s="18">
        <f t="shared" si="1"/>
        <v>405.75</v>
      </c>
      <c r="M46" s="19"/>
      <c r="N46" s="18">
        <v>0</v>
      </c>
      <c r="O46" s="18">
        <v>0</v>
      </c>
      <c r="P46" s="18">
        <f t="shared" si="2"/>
        <v>0</v>
      </c>
      <c r="Q46" s="18">
        <f t="shared" si="3"/>
        <v>405.75</v>
      </c>
    </row>
    <row r="47" spans="1:17" x14ac:dyDescent="0.2">
      <c r="C47" s="11">
        <v>43401</v>
      </c>
      <c r="D47" s="12">
        <v>43407</v>
      </c>
      <c r="E47" s="18">
        <v>45.5</v>
      </c>
      <c r="F47" s="13">
        <v>0</v>
      </c>
      <c r="G47" s="18">
        <v>19.5</v>
      </c>
      <c r="H47" s="18">
        <v>334.75</v>
      </c>
      <c r="I47" s="18">
        <v>6</v>
      </c>
      <c r="J47" s="13">
        <v>0</v>
      </c>
      <c r="K47" s="13">
        <f t="shared" si="0"/>
        <v>340.75</v>
      </c>
      <c r="L47" s="13">
        <f t="shared" si="1"/>
        <v>405.75</v>
      </c>
      <c r="M47" s="14"/>
      <c r="N47" s="13">
        <v>0</v>
      </c>
      <c r="O47" s="13">
        <v>0</v>
      </c>
      <c r="P47" s="13">
        <f t="shared" si="2"/>
        <v>0</v>
      </c>
      <c r="Q47" s="13">
        <f t="shared" si="3"/>
        <v>405.75</v>
      </c>
    </row>
    <row r="48" spans="1:17" x14ac:dyDescent="0.2">
      <c r="A48" s="20"/>
      <c r="B48" s="20"/>
      <c r="C48" s="16">
        <v>43408</v>
      </c>
      <c r="D48" s="17">
        <v>43414</v>
      </c>
      <c r="E48" s="18">
        <v>45.5</v>
      </c>
      <c r="F48" s="18">
        <v>0</v>
      </c>
      <c r="G48" s="18">
        <v>19.5</v>
      </c>
      <c r="H48" s="18">
        <v>334.75</v>
      </c>
      <c r="I48" s="18">
        <v>6</v>
      </c>
      <c r="J48" s="18">
        <v>0</v>
      </c>
      <c r="K48" s="18">
        <f t="shared" si="0"/>
        <v>340.75</v>
      </c>
      <c r="L48" s="18">
        <f t="shared" si="1"/>
        <v>405.75</v>
      </c>
      <c r="M48" s="19"/>
      <c r="N48" s="18">
        <v>0</v>
      </c>
      <c r="O48" s="18">
        <v>0</v>
      </c>
      <c r="P48" s="18">
        <f t="shared" si="2"/>
        <v>0</v>
      </c>
      <c r="Q48" s="18">
        <f t="shared" si="3"/>
        <v>405.75</v>
      </c>
    </row>
    <row r="49" spans="1:17" x14ac:dyDescent="0.2">
      <c r="A49" s="15" t="s">
        <v>17</v>
      </c>
      <c r="B49" s="15" t="s">
        <v>31</v>
      </c>
      <c r="C49" s="11">
        <v>43415</v>
      </c>
      <c r="D49" s="12">
        <v>43421</v>
      </c>
      <c r="E49" s="18">
        <v>45.5</v>
      </c>
      <c r="F49" s="13">
        <v>15</v>
      </c>
      <c r="G49" s="18">
        <v>19.5</v>
      </c>
      <c r="H49" s="18">
        <v>334.75</v>
      </c>
      <c r="I49" s="18">
        <v>6</v>
      </c>
      <c r="J49" s="13">
        <v>65</v>
      </c>
      <c r="K49" s="13">
        <f t="shared" si="0"/>
        <v>405.75</v>
      </c>
      <c r="L49" s="13">
        <f t="shared" si="1"/>
        <v>485.75</v>
      </c>
      <c r="M49" s="14"/>
      <c r="N49" s="13">
        <v>0</v>
      </c>
      <c r="O49" s="13">
        <v>0</v>
      </c>
      <c r="P49" s="13">
        <f t="shared" si="2"/>
        <v>0</v>
      </c>
      <c r="Q49" s="13">
        <f t="shared" si="3"/>
        <v>485.75</v>
      </c>
    </row>
    <row r="50" spans="1:17" x14ac:dyDescent="0.2">
      <c r="A50" s="6" t="s">
        <v>15</v>
      </c>
      <c r="B50" s="33" t="s">
        <v>32</v>
      </c>
      <c r="C50" s="16">
        <v>43422</v>
      </c>
      <c r="D50" s="17">
        <v>43428</v>
      </c>
      <c r="E50" s="18">
        <v>45</v>
      </c>
      <c r="F50" s="18">
        <v>0</v>
      </c>
      <c r="G50" s="18">
        <v>16.25</v>
      </c>
      <c r="H50" s="18">
        <v>318.75</v>
      </c>
      <c r="I50" s="18">
        <v>6</v>
      </c>
      <c r="J50" s="18">
        <v>0</v>
      </c>
      <c r="K50" s="18">
        <f t="shared" si="0"/>
        <v>324.75</v>
      </c>
      <c r="L50" s="18">
        <f t="shared" si="1"/>
        <v>386</v>
      </c>
      <c r="M50" s="19"/>
      <c r="N50" s="18">
        <v>4.75</v>
      </c>
      <c r="O50" s="18">
        <v>31.25</v>
      </c>
      <c r="P50" s="18">
        <f t="shared" si="2"/>
        <v>36</v>
      </c>
      <c r="Q50" s="18">
        <f t="shared" si="3"/>
        <v>422</v>
      </c>
    </row>
    <row r="51" spans="1:17" x14ac:dyDescent="0.2">
      <c r="C51" s="11">
        <v>43429</v>
      </c>
      <c r="D51" s="12">
        <v>43435</v>
      </c>
      <c r="E51" s="13">
        <v>45.5</v>
      </c>
      <c r="F51" s="13">
        <v>0</v>
      </c>
      <c r="G51" s="13">
        <v>19.5</v>
      </c>
      <c r="H51" s="13">
        <v>334.75</v>
      </c>
      <c r="I51" s="18">
        <v>6</v>
      </c>
      <c r="J51" s="13">
        <v>0</v>
      </c>
      <c r="K51" s="13">
        <f t="shared" si="0"/>
        <v>340.75</v>
      </c>
      <c r="L51" s="13">
        <f t="shared" si="1"/>
        <v>405.75</v>
      </c>
      <c r="M51" s="14"/>
      <c r="N51" s="13">
        <v>0</v>
      </c>
      <c r="O51" s="13">
        <v>0</v>
      </c>
      <c r="P51" s="13">
        <f t="shared" si="2"/>
        <v>0</v>
      </c>
      <c r="Q51" s="13">
        <f t="shared" si="3"/>
        <v>405.75</v>
      </c>
    </row>
    <row r="52" spans="1:17" x14ac:dyDescent="0.2">
      <c r="A52" s="20"/>
      <c r="B52" s="20"/>
      <c r="C52" s="16">
        <v>43436</v>
      </c>
      <c r="D52" s="17">
        <v>43442</v>
      </c>
      <c r="E52" s="13">
        <v>45.5</v>
      </c>
      <c r="F52" s="18">
        <v>0</v>
      </c>
      <c r="G52" s="13">
        <v>19.5</v>
      </c>
      <c r="H52" s="13">
        <v>334.75</v>
      </c>
      <c r="I52" s="18">
        <v>6</v>
      </c>
      <c r="J52" s="18">
        <v>0</v>
      </c>
      <c r="K52" s="18">
        <f t="shared" si="0"/>
        <v>340.75</v>
      </c>
      <c r="L52" s="18">
        <f t="shared" si="1"/>
        <v>405.75</v>
      </c>
      <c r="M52" s="19"/>
      <c r="N52" s="18">
        <v>0</v>
      </c>
      <c r="O52" s="18">
        <v>0</v>
      </c>
      <c r="P52" s="18">
        <f t="shared" si="2"/>
        <v>0</v>
      </c>
      <c r="Q52" s="18">
        <f t="shared" si="3"/>
        <v>405.75</v>
      </c>
    </row>
    <row r="53" spans="1:17" x14ac:dyDescent="0.2">
      <c r="C53" s="11">
        <v>43443</v>
      </c>
      <c r="D53" s="12">
        <v>43449</v>
      </c>
      <c r="E53" s="13">
        <v>45.5</v>
      </c>
      <c r="F53" s="13">
        <v>15</v>
      </c>
      <c r="G53" s="13">
        <v>19.5</v>
      </c>
      <c r="H53" s="13">
        <v>334.75</v>
      </c>
      <c r="I53" s="18">
        <v>6</v>
      </c>
      <c r="J53" s="13">
        <v>65</v>
      </c>
      <c r="K53" s="13">
        <f t="shared" si="0"/>
        <v>405.75</v>
      </c>
      <c r="L53" s="13">
        <f t="shared" si="1"/>
        <v>485.75</v>
      </c>
      <c r="M53" s="14"/>
      <c r="N53" s="13">
        <v>0</v>
      </c>
      <c r="O53" s="13">
        <v>0</v>
      </c>
      <c r="P53" s="13">
        <f t="shared" si="2"/>
        <v>0</v>
      </c>
      <c r="Q53" s="13">
        <f t="shared" si="3"/>
        <v>485.75</v>
      </c>
    </row>
    <row r="54" spans="1:17" x14ac:dyDescent="0.2">
      <c r="A54" s="20"/>
      <c r="B54" s="20"/>
      <c r="C54" s="16">
        <v>43450</v>
      </c>
      <c r="D54" s="17">
        <v>43456</v>
      </c>
      <c r="E54" s="13">
        <v>45.5</v>
      </c>
      <c r="F54" s="18">
        <v>20</v>
      </c>
      <c r="G54" s="13">
        <v>19.5</v>
      </c>
      <c r="H54" s="13">
        <v>334.75</v>
      </c>
      <c r="I54" s="18">
        <v>6</v>
      </c>
      <c r="J54" s="18">
        <v>0</v>
      </c>
      <c r="K54" s="18">
        <f t="shared" si="0"/>
        <v>340.75</v>
      </c>
      <c r="L54" s="18">
        <f t="shared" si="1"/>
        <v>425.75</v>
      </c>
      <c r="M54" s="19"/>
      <c r="N54" s="18">
        <v>0</v>
      </c>
      <c r="O54" s="18">
        <v>0</v>
      </c>
      <c r="P54" s="18">
        <f t="shared" si="2"/>
        <v>0</v>
      </c>
      <c r="Q54" s="18">
        <f t="shared" si="3"/>
        <v>425.75</v>
      </c>
    </row>
    <row r="55" spans="1:17" x14ac:dyDescent="0.2">
      <c r="A55" s="21" t="s">
        <v>16</v>
      </c>
      <c r="B55" s="21" t="s">
        <v>33</v>
      </c>
      <c r="C55" s="11">
        <v>43457</v>
      </c>
      <c r="D55" s="12">
        <v>43463</v>
      </c>
      <c r="E55" s="13">
        <v>39.75</v>
      </c>
      <c r="F55" s="13">
        <v>0</v>
      </c>
      <c r="G55" s="13">
        <v>13</v>
      </c>
      <c r="H55" s="13">
        <v>271.5</v>
      </c>
      <c r="I55" s="18">
        <v>6</v>
      </c>
      <c r="J55" s="13">
        <v>0</v>
      </c>
      <c r="K55" s="13">
        <f t="shared" si="0"/>
        <v>277.5</v>
      </c>
      <c r="L55" s="13">
        <f t="shared" si="1"/>
        <v>330.25</v>
      </c>
      <c r="M55" s="14"/>
      <c r="N55" s="13">
        <v>0</v>
      </c>
      <c r="O55" s="13">
        <v>0</v>
      </c>
      <c r="P55" s="13">
        <f t="shared" si="2"/>
        <v>0</v>
      </c>
      <c r="Q55" s="13">
        <f t="shared" si="3"/>
        <v>330.25</v>
      </c>
    </row>
    <row r="56" spans="1:17" ht="13.5" thickBot="1" x14ac:dyDescent="0.25">
      <c r="A56" s="6" t="s">
        <v>34</v>
      </c>
      <c r="B56" s="6" t="s">
        <v>35</v>
      </c>
      <c r="C56" s="22">
        <v>43464</v>
      </c>
      <c r="D56" s="23">
        <v>43470</v>
      </c>
      <c r="E56" s="9">
        <v>45</v>
      </c>
      <c r="F56" s="9">
        <v>0</v>
      </c>
      <c r="G56" s="9">
        <v>16.25</v>
      </c>
      <c r="H56" s="9">
        <v>318.75</v>
      </c>
      <c r="I56" s="18">
        <v>6</v>
      </c>
      <c r="J56" s="24">
        <v>0</v>
      </c>
      <c r="K56" s="24">
        <f t="shared" si="0"/>
        <v>324.75</v>
      </c>
      <c r="L56" s="24">
        <f t="shared" si="1"/>
        <v>386</v>
      </c>
      <c r="M56" s="25"/>
      <c r="N56" s="24">
        <v>4.75</v>
      </c>
      <c r="O56" s="24">
        <v>31.25</v>
      </c>
      <c r="P56" s="24">
        <f t="shared" si="2"/>
        <v>36</v>
      </c>
      <c r="Q56" s="24">
        <f t="shared" si="3"/>
        <v>422</v>
      </c>
    </row>
    <row r="57" spans="1:17" ht="13.5" thickBot="1" x14ac:dyDescent="0.25">
      <c r="C57" s="36" t="s">
        <v>27</v>
      </c>
      <c r="D57" s="37"/>
      <c r="E57" s="26">
        <f>SUM(E4:E56)</f>
        <v>2731</v>
      </c>
      <c r="F57" s="26">
        <f t="shared" ref="F57:Q57" si="4">SUM(F4:F56)</f>
        <v>285</v>
      </c>
      <c r="G57" s="26">
        <f t="shared" si="4"/>
        <v>2171.75</v>
      </c>
      <c r="H57" s="26">
        <f t="shared" si="4"/>
        <v>33531.25</v>
      </c>
      <c r="I57" s="26">
        <f t="shared" si="4"/>
        <v>408</v>
      </c>
      <c r="J57" s="26">
        <f t="shared" si="4"/>
        <v>1245</v>
      </c>
      <c r="K57" s="26">
        <f t="shared" si="4"/>
        <v>35184.25</v>
      </c>
      <c r="L57" s="26">
        <f t="shared" si="4"/>
        <v>40372</v>
      </c>
      <c r="M57" s="27"/>
      <c r="N57" s="26">
        <f t="shared" si="4"/>
        <v>37.25</v>
      </c>
      <c r="O57" s="26">
        <f t="shared" si="4"/>
        <v>553.75</v>
      </c>
      <c r="P57" s="26">
        <f t="shared" si="4"/>
        <v>591</v>
      </c>
      <c r="Q57" s="26">
        <f>SUM(Q4:Q56)</f>
        <v>41024.25</v>
      </c>
    </row>
    <row r="58" spans="1:17" x14ac:dyDescent="0.2">
      <c r="C58" s="38" t="s">
        <v>28</v>
      </c>
      <c r="D58" s="39"/>
      <c r="E58" s="28">
        <v>9.51</v>
      </c>
      <c r="F58" s="29">
        <f>E58</f>
        <v>9.51</v>
      </c>
      <c r="G58" s="28">
        <v>9.0299999999999994</v>
      </c>
      <c r="H58" s="28">
        <v>8.5</v>
      </c>
      <c r="I58" s="29">
        <f>H58</f>
        <v>8.5</v>
      </c>
      <c r="J58" s="29">
        <f>H58</f>
        <v>8.5</v>
      </c>
      <c r="K58" s="29">
        <f>H58</f>
        <v>8.5</v>
      </c>
      <c r="L58" s="29"/>
      <c r="M58" s="30"/>
      <c r="N58" s="29">
        <f>1.5*E58</f>
        <v>14.265000000000001</v>
      </c>
      <c r="O58" s="29">
        <f>1.5*H58</f>
        <v>12.75</v>
      </c>
      <c r="P58" s="29"/>
      <c r="Q58" s="29"/>
    </row>
    <row r="59" spans="1:17" ht="13.5" thickBot="1" x14ac:dyDescent="0.25">
      <c r="A59" s="47" t="s">
        <v>25</v>
      </c>
      <c r="B59" s="47"/>
      <c r="C59" s="40" t="s">
        <v>29</v>
      </c>
      <c r="D59" s="41"/>
      <c r="E59" s="52">
        <f>E58*E57</f>
        <v>25971.809999999998</v>
      </c>
      <c r="F59" s="52">
        <f t="shared" ref="F59:O59" si="5">F58*F57</f>
        <v>2710.35</v>
      </c>
      <c r="G59" s="52">
        <f t="shared" si="5"/>
        <v>19610.9025</v>
      </c>
      <c r="H59" s="52">
        <f t="shared" si="5"/>
        <v>285015.625</v>
      </c>
      <c r="I59" s="52">
        <f t="shared" si="5"/>
        <v>3468</v>
      </c>
      <c r="J59" s="52">
        <f t="shared" si="5"/>
        <v>10582.5</v>
      </c>
      <c r="K59" s="52">
        <f t="shared" si="5"/>
        <v>299066.125</v>
      </c>
      <c r="L59" s="52">
        <f>SUM(E59,G59,K59)</f>
        <v>344648.83750000002</v>
      </c>
      <c r="M59" s="32"/>
      <c r="N59" s="52">
        <f t="shared" si="5"/>
        <v>531.37125000000003</v>
      </c>
      <c r="O59" s="52">
        <f t="shared" si="5"/>
        <v>7060.3125</v>
      </c>
      <c r="P59" s="31"/>
      <c r="Q59" s="31">
        <f>SUM(N59,O59)</f>
        <v>7591.6837500000001</v>
      </c>
    </row>
    <row r="60" spans="1:17" ht="15.75" customHeight="1" thickBot="1" x14ac:dyDescent="0.25">
      <c r="A60" s="34" t="s">
        <v>26</v>
      </c>
      <c r="B60" s="34"/>
      <c r="C60" s="49" t="s">
        <v>38</v>
      </c>
      <c r="D60" s="48"/>
      <c r="E60" s="54">
        <v>11.01</v>
      </c>
      <c r="F60" s="55">
        <f>E60</f>
        <v>11.01</v>
      </c>
      <c r="G60" s="56">
        <v>10.53</v>
      </c>
      <c r="H60" s="56">
        <v>10</v>
      </c>
      <c r="I60" s="55">
        <f>$H$60</f>
        <v>10</v>
      </c>
      <c r="J60" s="55">
        <f t="shared" ref="J60:K60" si="6">$H$60</f>
        <v>10</v>
      </c>
      <c r="K60" s="55">
        <f t="shared" si="6"/>
        <v>10</v>
      </c>
      <c r="L60" s="57"/>
      <c r="N60" s="62">
        <f>1.5*E60</f>
        <v>16.515000000000001</v>
      </c>
      <c r="O60" s="57">
        <f>1.5*H60</f>
        <v>15</v>
      </c>
    </row>
    <row r="61" spans="1:17" ht="13.5" thickBot="1" x14ac:dyDescent="0.25">
      <c r="A61" s="35" t="s">
        <v>16</v>
      </c>
      <c r="B61" s="35"/>
      <c r="C61" s="50"/>
      <c r="D61" s="51"/>
      <c r="E61" s="58">
        <f>E60*E57</f>
        <v>30068.309999999998</v>
      </c>
      <c r="F61" s="59">
        <f t="shared" ref="F61:K61" si="7">F60*F57</f>
        <v>3137.85</v>
      </c>
      <c r="G61" s="59">
        <f t="shared" si="7"/>
        <v>22868.5275</v>
      </c>
      <c r="H61" s="59">
        <f t="shared" si="7"/>
        <v>335312.5</v>
      </c>
      <c r="I61" s="59">
        <f t="shared" si="7"/>
        <v>4080</v>
      </c>
      <c r="J61" s="59">
        <f t="shared" si="7"/>
        <v>12450</v>
      </c>
      <c r="K61" s="59">
        <f t="shared" si="7"/>
        <v>351842.5</v>
      </c>
      <c r="L61" s="60">
        <f>SUM(E61,G61,K61)</f>
        <v>404779.33750000002</v>
      </c>
      <c r="N61" s="58">
        <f>N60*N57</f>
        <v>615.18375000000003</v>
      </c>
      <c r="O61" s="60">
        <f>O60*O57</f>
        <v>8306.25</v>
      </c>
      <c r="Q61" s="61">
        <f>SUM(N61,O61)</f>
        <v>8921.4337500000001</v>
      </c>
    </row>
    <row r="62" spans="1:17" ht="13.5" thickBot="1" x14ac:dyDescent="0.25">
      <c r="A62" s="42" t="s">
        <v>37</v>
      </c>
      <c r="B62" s="42"/>
      <c r="C62" s="42"/>
      <c r="D62" s="42"/>
      <c r="E62" s="42"/>
      <c r="F62" s="42"/>
      <c r="G62" s="42"/>
      <c r="H62" s="42"/>
      <c r="I62" s="42"/>
      <c r="J62" s="42"/>
      <c r="K62" s="53" t="s">
        <v>36</v>
      </c>
      <c r="L62" s="61">
        <f>L61-L59</f>
        <v>60130.5</v>
      </c>
    </row>
  </sheetData>
  <mergeCells count="9">
    <mergeCell ref="C2:Q2"/>
    <mergeCell ref="A59:B59"/>
    <mergeCell ref="C60:D61"/>
    <mergeCell ref="A60:B60"/>
    <mergeCell ref="A61:B61"/>
    <mergeCell ref="C57:D57"/>
    <mergeCell ref="C58:D58"/>
    <mergeCell ref="C59:D59"/>
    <mergeCell ref="A62:J6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 O'Neal</dc:creator>
  <cp:lastModifiedBy>Hunter O'Neal</cp:lastModifiedBy>
  <dcterms:created xsi:type="dcterms:W3CDTF">2017-08-17T19:58:57Z</dcterms:created>
  <dcterms:modified xsi:type="dcterms:W3CDTF">2017-08-20T00:18:09Z</dcterms:modified>
</cp:coreProperties>
</file>